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1" sheetId="1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N13" i="1"/>
  <c r="N12"/>
  <c r="I36"/>
  <c r="P30"/>
  <c r="P31"/>
  <c r="P32"/>
  <c r="P33"/>
  <c r="P34"/>
  <c r="P35"/>
  <c r="P36"/>
  <c r="P21"/>
  <c r="E14"/>
  <c r="E16" s="1"/>
  <c r="F14"/>
  <c r="F16"/>
  <c r="G14"/>
  <c r="G16"/>
  <c r="H14"/>
  <c r="H16"/>
  <c r="I14"/>
  <c r="I16"/>
  <c r="J14"/>
  <c r="J16"/>
  <c r="K14"/>
  <c r="K16"/>
  <c r="L14"/>
  <c r="L16" s="1"/>
  <c r="M14"/>
  <c r="M16" s="1"/>
  <c r="N14"/>
  <c r="N16" s="1"/>
  <c r="O14"/>
  <c r="O16" s="1"/>
  <c r="D14"/>
  <c r="D16" s="1"/>
  <c r="P24"/>
  <c r="P25"/>
  <c r="P26"/>
  <c r="P23"/>
  <c r="P22"/>
  <c r="P15"/>
  <c r="P13"/>
  <c r="P12"/>
  <c r="P11"/>
  <c r="P10"/>
  <c r="P9"/>
  <c r="P8"/>
  <c r="P7"/>
  <c r="P6"/>
  <c r="C171" i="2"/>
  <c r="C158"/>
  <c r="C174"/>
  <c r="C139"/>
  <c r="C173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O22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175"/>
  <c r="C27" i="5"/>
  <c r="D23"/>
  <c r="E23"/>
  <c r="D27"/>
  <c r="D28"/>
  <c r="F23"/>
  <c r="E27"/>
  <c r="E28"/>
  <c r="F27"/>
  <c r="F28"/>
  <c r="G23"/>
  <c r="H23"/>
  <c r="G27"/>
  <c r="G28"/>
  <c r="I23"/>
  <c r="H27"/>
  <c r="I27"/>
  <c r="J23"/>
  <c r="H28"/>
  <c r="I28"/>
  <c r="J27"/>
  <c r="J28"/>
  <c r="K23"/>
  <c r="K27"/>
  <c r="K28"/>
  <c r="L23"/>
  <c r="L27"/>
  <c r="L28"/>
  <c r="M23"/>
  <c r="N23"/>
  <c r="N27"/>
  <c r="O27"/>
  <c r="M27"/>
  <c r="M28"/>
  <c r="N28"/>
  <c r="P14" i="1"/>
  <c r="C55" i="2" l="1"/>
  <c r="C56" s="1"/>
  <c r="P27" i="1"/>
  <c r="P16"/>
  <c r="P37"/>
  <c r="P38" l="1"/>
</calcChain>
</file>

<file path=xl/comments1.xml><?xml version="1.0" encoding="utf-8"?>
<comments xmlns="http://schemas.openxmlformats.org/spreadsheetml/2006/main">
  <authors>
    <author>1</author>
  </authors>
  <commentList>
    <comment ref="I3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600 саженцы</t>
        </r>
      </text>
    </comment>
  </commentList>
</comments>
</file>

<file path=xl/sharedStrings.xml><?xml version="1.0" encoding="utf-8"?>
<sst xmlns="http://schemas.openxmlformats.org/spreadsheetml/2006/main" count="400" uniqueCount="161">
  <si>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</si>
  <si>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</si>
  <si>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</si>
  <si>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</si>
  <si>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</si>
  <si>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</si>
  <si>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</si>
  <si>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</si>
  <si>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</si>
  <si>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</si>
  <si>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</si>
  <si>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</si>
  <si>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</si>
  <si>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</si>
  <si>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</si>
  <si>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</si>
  <si>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</si>
  <si>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</si>
  <si>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</si>
  <si>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</si>
  <si>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</si>
  <si>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</si>
  <si>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</si>
  <si>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</si>
  <si>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</si>
  <si>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</si>
  <si>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</si>
  <si>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</si>
  <si>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</si>
  <si>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</si>
  <si>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</si>
  <si>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</si>
  <si>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</si>
  <si>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</si>
  <si>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</si>
  <si>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</si>
  <si>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</si>
  <si>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</si>
  <si>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</si>
  <si>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</si>
  <si>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</si>
  <si>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</si>
  <si>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</si>
  <si>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</si>
  <si>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</si>
  <si>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</si>
  <si>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</si>
  <si>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</si>
  <si>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</si>
  <si>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</si>
  <si>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</si>
  <si>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</si>
  <si>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</si>
  <si>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</si>
  <si>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</si>
  <si>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</si>
  <si>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</si>
  <si>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</si>
  <si>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</si>
  <si>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</si>
  <si>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</si>
  <si>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</si>
  <si>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</si>
  <si>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</si>
  <si>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</si>
  <si>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</si>
  <si>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</si>
  <si>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</si>
  <si>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</si>
  <si>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</si>
  <si>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</si>
  <si>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</si>
  <si>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</si>
  <si>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</si>
  <si>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</si>
  <si>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</si>
  <si>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</si>
  <si>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</si>
  <si>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</si>
  <si>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</si>
  <si>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</si>
  <si>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</si>
  <si>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</si>
  <si>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</si>
  <si>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</si>
  <si>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</si>
  <si>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</si>
  <si>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</si>
  <si>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</si>
  <si>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</si>
  <si>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</si>
  <si>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</si>
  <si>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</si>
  <si>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</si>
  <si>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</si>
  <si>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</si>
  <si>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</si>
  <si>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</si>
  <si>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</si>
  <si>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</si>
  <si>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</si>
  <si>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</si>
  <si>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</si>
  <si>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</si>
  <si>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</si>
  <si>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</si>
  <si>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</si>
  <si>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</si>
  <si>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</si>
  <si>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</si>
  <si>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</si>
  <si>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</si>
  <si>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</si>
  <si>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</si>
  <si>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</si>
  <si>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</si>
  <si>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</si>
  <si>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</si>
  <si>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</si>
  <si>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</si>
  <si>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</si>
  <si>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</si>
  <si>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</si>
  <si>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</si>
  <si>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</si>
  <si>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>1.2</t>
  </si>
  <si>
    <t>вывоз мусора</t>
  </si>
  <si>
    <t>уборка двора</t>
  </si>
  <si>
    <t>всего начислено</t>
  </si>
  <si>
    <t xml:space="preserve"> оплачено (собственниками):</t>
  </si>
  <si>
    <t>2</t>
  </si>
  <si>
    <t>Директор ООО "Сервис - Лайн"</t>
  </si>
  <si>
    <t>Логашева Т.В.</t>
  </si>
  <si>
    <t>1.3.</t>
  </si>
  <si>
    <t>итого</t>
  </si>
  <si>
    <t>Госповерка</t>
  </si>
  <si>
    <t>Отопление</t>
  </si>
  <si>
    <t>октябр</t>
  </si>
  <si>
    <t>август</t>
  </si>
  <si>
    <t>сентяб</t>
  </si>
  <si>
    <t>ноябрь</t>
  </si>
  <si>
    <t>апрель</t>
  </si>
  <si>
    <t>февраль</t>
  </si>
  <si>
    <t>холодная вода</t>
  </si>
  <si>
    <t>Долг/переплата</t>
  </si>
  <si>
    <t>стоки(пропуск,очистка)</t>
  </si>
  <si>
    <t>отопление</t>
  </si>
  <si>
    <t>декабрь</t>
  </si>
  <si>
    <t>водоотведение</t>
  </si>
  <si>
    <t>стоки</t>
  </si>
  <si>
    <t>очистка стоков, водоотведение</t>
  </si>
  <si>
    <t>Содержание придомов. Тер-ии</t>
  </si>
  <si>
    <t>Уборка подъездов</t>
  </si>
  <si>
    <t>Управление</t>
  </si>
  <si>
    <t>Тех.обслуживание</t>
  </si>
  <si>
    <t>Текущий ремонт (подряды)</t>
  </si>
  <si>
    <t>доход 2010г.</t>
  </si>
  <si>
    <t>аварийная служба</t>
  </si>
  <si>
    <t>обслуживанние приб. Учета</t>
  </si>
  <si>
    <t>№ 68 по ул. Ленина за 2011 года площадь по л.с.812,8м.кв</t>
  </si>
  <si>
    <t>итого расходов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</si>
</sst>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/>
    <xf numFmtId="1" fontId="18" fillId="0" borderId="1" xfId="0" applyNumberFormat="1" applyFont="1" applyFill="1" applyBorder="1" applyAlignment="1"/>
    <xf numFmtId="1" fontId="18" fillId="0" borderId="2" xfId="0" applyNumberFormat="1" applyFont="1" applyFill="1" applyBorder="1" applyAlignment="1"/>
    <xf numFmtId="1" fontId="18" fillId="0" borderId="1" xfId="0" applyNumberFormat="1" applyFont="1" applyBorder="1"/>
    <xf numFmtId="1" fontId="18" fillId="0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8" fillId="0" borderId="0" xfId="0" applyFont="1"/>
    <xf numFmtId="1" fontId="3" fillId="0" borderId="1" xfId="0" applyNumberFormat="1" applyFont="1" applyFill="1" applyBorder="1" applyAlignment="1"/>
    <xf numFmtId="49" fontId="18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1" xfId="0" applyNumberFormat="1" applyFont="1" applyFill="1" applyBorder="1"/>
    <xf numFmtId="0" fontId="3" fillId="0" borderId="0" xfId="0" applyFont="1"/>
    <xf numFmtId="1" fontId="0" fillId="0" borderId="1" xfId="0" applyNumberFormat="1" applyBorder="1" applyAlignment="1">
      <alignment horizontal="center"/>
    </xf>
    <xf numFmtId="1" fontId="17" fillId="0" borderId="1" xfId="0" applyNumberFormat="1" applyFont="1" applyFill="1" applyBorder="1" applyAlignment="1"/>
    <xf numFmtId="0" fontId="17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1" fontId="3" fillId="0" borderId="0" xfId="0" applyNumberFormat="1" applyFont="1"/>
    <xf numFmtId="0" fontId="17" fillId="0" borderId="1" xfId="0" applyFont="1" applyFill="1" applyBorder="1"/>
    <xf numFmtId="0" fontId="0" fillId="4" borderId="0" xfId="0" applyFill="1"/>
    <xf numFmtId="0" fontId="3" fillId="0" borderId="1" xfId="0" applyFont="1" applyFill="1" applyBorder="1"/>
    <xf numFmtId="49" fontId="13" fillId="0" borderId="6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1" fontId="3" fillId="0" borderId="6" xfId="0" applyNumberFormat="1" applyFont="1" applyFill="1" applyBorder="1"/>
    <xf numFmtId="49" fontId="13" fillId="0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left"/>
    </xf>
    <xf numFmtId="1" fontId="18" fillId="2" borderId="4" xfId="0" applyNumberFormat="1" applyFont="1" applyFill="1" applyBorder="1"/>
    <xf numFmtId="1" fontId="18" fillId="2" borderId="4" xfId="0" applyNumberFormat="1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/>
    <xf numFmtId="1" fontId="18" fillId="5" borderId="1" xfId="0" applyNumberFormat="1" applyFont="1" applyFill="1" applyBorder="1"/>
    <xf numFmtId="1" fontId="17" fillId="5" borderId="1" xfId="0" applyNumberFormat="1" applyFont="1" applyFill="1" applyBorder="1" applyAlignment="1"/>
    <xf numFmtId="1" fontId="18" fillId="5" borderId="1" xfId="0" applyNumberFormat="1" applyFont="1" applyFill="1" applyBorder="1" applyAlignment="1"/>
    <xf numFmtId="1" fontId="17" fillId="6" borderId="1" xfId="0" applyNumberFormat="1" applyFont="1" applyFill="1" applyBorder="1" applyAlignment="1"/>
    <xf numFmtId="1" fontId="18" fillId="6" borderId="1" xfId="0" applyNumberFormat="1" applyFont="1" applyFill="1" applyBorder="1" applyAlignment="1"/>
    <xf numFmtId="1" fontId="1" fillId="0" borderId="5" xfId="0" applyNumberFormat="1" applyFont="1" applyFill="1" applyBorder="1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7" t="s">
        <v>92</v>
      </c>
      <c r="C1" s="97"/>
      <c r="D1" s="97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7" t="s">
        <v>92</v>
      </c>
      <c r="C38" s="97"/>
      <c r="D38" s="97"/>
    </row>
    <row r="39" spans="2:4" ht="15">
      <c r="B39" s="33" t="s">
        <v>112</v>
      </c>
    </row>
    <row r="41" spans="2:4" ht="15.75">
      <c r="B41" s="32" t="s">
        <v>115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113</v>
      </c>
      <c r="C72" s="30">
        <v>3067.43</v>
      </c>
      <c r="D72" s="30"/>
    </row>
    <row r="73" spans="2:5" ht="15">
      <c r="B73" s="30" t="s">
        <v>118</v>
      </c>
      <c r="C73" s="30">
        <v>368.9</v>
      </c>
      <c r="D73" s="30"/>
    </row>
    <row r="74" spans="2:5" ht="15">
      <c r="B74" s="30" t="s">
        <v>119</v>
      </c>
      <c r="C74" s="30">
        <v>611.62</v>
      </c>
      <c r="D74" s="30"/>
    </row>
    <row r="75" spans="2:5" ht="15">
      <c r="B75" s="30" t="s">
        <v>120</v>
      </c>
      <c r="C75" s="30">
        <v>2480.11</v>
      </c>
      <c r="D75" s="30"/>
    </row>
    <row r="76" spans="2:5" ht="15">
      <c r="B76" s="30" t="s">
        <v>121</v>
      </c>
      <c r="C76" s="30">
        <v>6015.56</v>
      </c>
      <c r="D76" s="30"/>
    </row>
    <row r="77" spans="2:5" ht="15">
      <c r="B77" s="30" t="s">
        <v>122</v>
      </c>
      <c r="C77" s="30">
        <v>2160.7600000000002</v>
      </c>
      <c r="D77" s="30"/>
    </row>
    <row r="78" spans="2:5" ht="15">
      <c r="B78" s="30" t="s">
        <v>114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116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117</v>
      </c>
      <c r="C81" s="30">
        <v>0</v>
      </c>
      <c r="D81" s="30"/>
      <c r="E81" t="s">
        <v>116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111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8" t="s">
        <v>0</v>
      </c>
      <c r="B1" s="98"/>
      <c r="C1" s="98"/>
      <c r="D1" s="98"/>
      <c r="E1" s="98"/>
    </row>
    <row r="3" spans="1:7">
      <c r="A3" s="5" t="s">
        <v>17</v>
      </c>
      <c r="B3" s="5"/>
      <c r="C3" s="5"/>
      <c r="D3" s="5"/>
      <c r="E3" s="5"/>
    </row>
    <row r="4" spans="1:7">
      <c r="B4" s="5" t="s">
        <v>108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109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4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4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4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4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4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4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4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4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4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4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4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4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4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4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4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4">
        <f t="shared" si="0"/>
        <v>169427</v>
      </c>
    </row>
    <row r="24" spans="1:7">
      <c r="A24" s="2"/>
      <c r="B24" s="9" t="s">
        <v>110</v>
      </c>
      <c r="C24" s="10"/>
      <c r="D24" s="10"/>
      <c r="E24" s="10"/>
      <c r="F24" s="10"/>
      <c r="G24" s="44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4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4"/>
    </row>
    <row r="27" spans="1:7">
      <c r="A27" s="2"/>
      <c r="B27" s="3"/>
      <c r="C27" s="10"/>
      <c r="D27" s="10"/>
      <c r="E27" s="10"/>
      <c r="F27" s="10"/>
      <c r="G27" s="44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4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4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4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4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4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4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4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4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4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4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4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4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4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4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4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4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4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4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4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4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4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4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4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4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4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4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4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4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4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8" t="s">
        <v>0</v>
      </c>
      <c r="B1" s="98"/>
      <c r="C1" s="98"/>
      <c r="D1" s="98"/>
      <c r="E1" s="98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T29" sqref="T29"/>
    </sheetView>
  </sheetViews>
  <sheetFormatPr defaultRowHeight="12.75"/>
  <cols>
    <col min="1" max="1" width="5" customWidth="1"/>
    <col min="2" max="2" width="30.42578125" customWidth="1"/>
    <col min="3" max="3" width="5.85546875" customWidth="1"/>
    <col min="4" max="5" width="7.140625" customWidth="1"/>
    <col min="6" max="6" width="6.28515625" customWidth="1"/>
    <col min="7" max="7" width="6.7109375" customWidth="1"/>
    <col min="8" max="8" width="5.85546875" customWidth="1"/>
    <col min="9" max="9" width="6.5703125" bestFit="1" customWidth="1"/>
    <col min="10" max="10" width="5.5703125" customWidth="1"/>
    <col min="11" max="11" width="6.28515625" customWidth="1"/>
    <col min="12" max="12" width="5.85546875" customWidth="1"/>
    <col min="13" max="14" width="5.7109375" customWidth="1"/>
    <col min="15" max="15" width="6.7109375" customWidth="1"/>
    <col min="16" max="16" width="9" style="71" customWidth="1"/>
  </cols>
  <sheetData>
    <row r="1" spans="1:16" ht="18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>
      <c r="A2" s="100" t="s">
        <v>124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>
      <c r="A3" s="100" t="s">
        <v>159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51">
      <c r="A4" s="48"/>
      <c r="B4" s="48" t="s">
        <v>5</v>
      </c>
      <c r="C4" s="76" t="s">
        <v>156</v>
      </c>
      <c r="D4" s="49" t="s">
        <v>107</v>
      </c>
      <c r="E4" s="49" t="s">
        <v>142</v>
      </c>
      <c r="F4" s="49" t="s">
        <v>32</v>
      </c>
      <c r="G4" s="49" t="s">
        <v>141</v>
      </c>
      <c r="H4" s="49" t="s">
        <v>34</v>
      </c>
      <c r="I4" s="49" t="s">
        <v>35</v>
      </c>
      <c r="J4" s="49" t="s">
        <v>36</v>
      </c>
      <c r="K4" s="49" t="s">
        <v>138</v>
      </c>
      <c r="L4" s="49" t="s">
        <v>139</v>
      </c>
      <c r="M4" s="49" t="s">
        <v>137</v>
      </c>
      <c r="N4" s="49" t="s">
        <v>140</v>
      </c>
      <c r="O4" s="49" t="s">
        <v>147</v>
      </c>
      <c r="P4" s="39" t="s">
        <v>25</v>
      </c>
    </row>
    <row r="5" spans="1:16">
      <c r="A5" s="48" t="s">
        <v>1</v>
      </c>
      <c r="B5" s="40" t="s">
        <v>59</v>
      </c>
      <c r="C5" s="4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0"/>
    </row>
    <row r="6" spans="1:16">
      <c r="A6" s="51" t="s">
        <v>43</v>
      </c>
      <c r="B6" s="54" t="s">
        <v>7</v>
      </c>
      <c r="C6" s="54"/>
      <c r="D6" s="60">
        <v>5124.22</v>
      </c>
      <c r="E6" s="60">
        <v>5124.22</v>
      </c>
      <c r="F6" s="60">
        <v>5124.22</v>
      </c>
      <c r="G6" s="60">
        <v>5124.21</v>
      </c>
      <c r="H6" s="60">
        <v>5502.66</v>
      </c>
      <c r="I6" s="60">
        <v>4745.79</v>
      </c>
      <c r="J6" s="60">
        <v>5124.22</v>
      </c>
      <c r="K6" s="60">
        <v>5124.22</v>
      </c>
      <c r="L6" s="60">
        <v>5124.22</v>
      </c>
      <c r="M6" s="62">
        <v>5124.22</v>
      </c>
      <c r="N6" s="73">
        <v>5124.22</v>
      </c>
      <c r="O6" s="73">
        <v>5124.22</v>
      </c>
      <c r="P6" s="70">
        <f t="shared" ref="P6:P15" si="0">SUM(D6:O6)</f>
        <v>61490.640000000007</v>
      </c>
    </row>
    <row r="7" spans="1:16">
      <c r="A7" s="51" t="s">
        <v>125</v>
      </c>
      <c r="B7" s="54" t="s">
        <v>126</v>
      </c>
      <c r="C7" s="75"/>
      <c r="D7" s="61">
        <v>598.4</v>
      </c>
      <c r="E7" s="61">
        <v>595.49</v>
      </c>
      <c r="F7" s="61">
        <v>598.4</v>
      </c>
      <c r="G7" s="61">
        <v>574.83000000000004</v>
      </c>
      <c r="H7" s="62">
        <v>571.20000000000005</v>
      </c>
      <c r="I7" s="60">
        <v>571.23</v>
      </c>
      <c r="J7" s="60">
        <v>571.20000000000005</v>
      </c>
      <c r="K7" s="60">
        <v>571.20000000000005</v>
      </c>
      <c r="L7" s="60">
        <v>571.20000000000005</v>
      </c>
      <c r="M7" s="62">
        <v>571.20000000000005</v>
      </c>
      <c r="N7" s="73">
        <v>571.20000000000005</v>
      </c>
      <c r="O7" s="73">
        <v>571.20000000000005</v>
      </c>
      <c r="P7" s="70">
        <f t="shared" si="0"/>
        <v>6936.7499999999991</v>
      </c>
    </row>
    <row r="8" spans="1:16">
      <c r="A8" s="51" t="s">
        <v>133</v>
      </c>
      <c r="B8" s="54" t="s">
        <v>136</v>
      </c>
      <c r="C8" s="75"/>
      <c r="D8" s="61">
        <v>5380.74</v>
      </c>
      <c r="E8" s="61">
        <v>24229.57</v>
      </c>
      <c r="F8" s="61">
        <v>24229.57</v>
      </c>
      <c r="G8" s="91">
        <v>16153.06</v>
      </c>
      <c r="H8" s="62">
        <v>20758.93</v>
      </c>
      <c r="I8" s="60">
        <v>-20758.93</v>
      </c>
      <c r="J8" s="60">
        <v>0</v>
      </c>
      <c r="K8" s="60">
        <v>0</v>
      </c>
      <c r="L8" s="60">
        <v>165.3</v>
      </c>
      <c r="M8" s="62">
        <v>9056.77</v>
      </c>
      <c r="N8" s="73">
        <v>15890.26</v>
      </c>
      <c r="O8" s="73">
        <v>19580.36</v>
      </c>
      <c r="P8" s="70">
        <f t="shared" si="0"/>
        <v>114685.63</v>
      </c>
    </row>
    <row r="9" spans="1:16">
      <c r="A9" s="51" t="s">
        <v>46</v>
      </c>
      <c r="B9" s="54" t="s">
        <v>40</v>
      </c>
      <c r="C9" s="75"/>
      <c r="D9" s="61">
        <v>3372.84</v>
      </c>
      <c r="E9" s="61">
        <v>1873.8</v>
      </c>
      <c r="F9" s="61">
        <v>3934.98</v>
      </c>
      <c r="G9" s="62">
        <v>3472.04</v>
      </c>
      <c r="H9" s="61">
        <v>3787.68</v>
      </c>
      <c r="I9" s="60">
        <v>4813.5</v>
      </c>
      <c r="J9" s="60">
        <v>78.91</v>
      </c>
      <c r="K9" s="60">
        <v>-78.900000000000006</v>
      </c>
      <c r="L9" s="60">
        <v>2761.85</v>
      </c>
      <c r="M9" s="62">
        <v>2604.0300000000002</v>
      </c>
      <c r="N9" s="73">
        <v>2840.76</v>
      </c>
      <c r="O9" s="73">
        <v>4261.1400000000003</v>
      </c>
      <c r="P9" s="70">
        <f t="shared" si="0"/>
        <v>33722.629999999997</v>
      </c>
    </row>
    <row r="10" spans="1:16">
      <c r="A10" s="51" t="s">
        <v>47</v>
      </c>
      <c r="B10" s="54" t="s">
        <v>127</v>
      </c>
      <c r="C10" s="75"/>
      <c r="D10" s="61">
        <v>1219.2</v>
      </c>
      <c r="E10" s="61">
        <v>1219.2</v>
      </c>
      <c r="F10" s="61">
        <v>1219.2</v>
      </c>
      <c r="G10" s="62">
        <v>1219.2</v>
      </c>
      <c r="H10" s="61">
        <v>1219.2</v>
      </c>
      <c r="I10" s="60">
        <v>1219.24</v>
      </c>
      <c r="J10" s="60">
        <v>1219.2</v>
      </c>
      <c r="K10" s="60">
        <v>1219.2</v>
      </c>
      <c r="L10" s="60">
        <v>1219.2</v>
      </c>
      <c r="M10" s="62">
        <v>1219.2</v>
      </c>
      <c r="N10" s="73">
        <v>1219.2</v>
      </c>
      <c r="O10" s="73">
        <v>1219.2</v>
      </c>
      <c r="P10" s="70">
        <f t="shared" si="0"/>
        <v>14630.440000000004</v>
      </c>
    </row>
    <row r="11" spans="1:16">
      <c r="A11" s="51"/>
      <c r="B11" s="74" t="s">
        <v>143</v>
      </c>
      <c r="C11" s="75"/>
      <c r="D11" s="61">
        <v>1263.3499999999999</v>
      </c>
      <c r="E11" s="61">
        <v>933.76</v>
      </c>
      <c r="F11" s="61">
        <v>1134.3800000000001</v>
      </c>
      <c r="G11" s="62">
        <v>919.43</v>
      </c>
      <c r="H11" s="61">
        <v>1148.71</v>
      </c>
      <c r="I11" s="60">
        <v>1607.54</v>
      </c>
      <c r="J11" s="60">
        <v>1619.16</v>
      </c>
      <c r="K11" s="60">
        <v>-813.02</v>
      </c>
      <c r="L11" s="60">
        <v>1062.73</v>
      </c>
      <c r="M11" s="62">
        <v>1163.04</v>
      </c>
      <c r="N11" s="73">
        <v>1019.74</v>
      </c>
      <c r="O11" s="73">
        <v>1292.01</v>
      </c>
      <c r="P11" s="70">
        <f t="shared" si="0"/>
        <v>12350.829999999998</v>
      </c>
    </row>
    <row r="12" spans="1:16">
      <c r="A12" s="51"/>
      <c r="B12" s="74" t="s">
        <v>148</v>
      </c>
      <c r="C12" s="75"/>
      <c r="D12" s="61">
        <v>563.69000000000005</v>
      </c>
      <c r="E12" s="61">
        <v>386.63</v>
      </c>
      <c r="F12" s="61">
        <v>550.07000000000005</v>
      </c>
      <c r="G12" s="62">
        <v>432.03</v>
      </c>
      <c r="H12" s="61">
        <v>581.85</v>
      </c>
      <c r="I12" s="60">
        <v>527.37</v>
      </c>
      <c r="J12" s="60">
        <v>354.77</v>
      </c>
      <c r="K12" s="60">
        <v>563.69000000000005</v>
      </c>
      <c r="L12" s="60">
        <v>495.63</v>
      </c>
      <c r="M12" s="62">
        <v>518.29</v>
      </c>
      <c r="N12" s="73">
        <f>163.44+323.07</f>
        <v>486.51</v>
      </c>
      <c r="O12" s="73">
        <v>654.49</v>
      </c>
      <c r="P12" s="70">
        <f t="shared" si="0"/>
        <v>6115.0199999999995</v>
      </c>
    </row>
    <row r="13" spans="1:16">
      <c r="A13" s="51"/>
      <c r="B13" s="74" t="s">
        <v>145</v>
      </c>
      <c r="C13" s="75"/>
      <c r="D13" s="61">
        <v>741.23</v>
      </c>
      <c r="E13" s="61">
        <v>567.15</v>
      </c>
      <c r="F13" s="61">
        <v>723.32</v>
      </c>
      <c r="G13" s="62">
        <v>568.11</v>
      </c>
      <c r="H13" s="61">
        <v>765.11</v>
      </c>
      <c r="I13" s="60">
        <v>693.48</v>
      </c>
      <c r="J13" s="60">
        <v>454.67</v>
      </c>
      <c r="K13" s="60">
        <v>741.23</v>
      </c>
      <c r="L13" s="60">
        <v>651.67999999999995</v>
      </c>
      <c r="M13" s="62">
        <v>681.53</v>
      </c>
      <c r="N13" s="73">
        <f>214.92+424.82</f>
        <v>639.74</v>
      </c>
      <c r="O13" s="73">
        <v>860.63</v>
      </c>
      <c r="P13" s="70">
        <f t="shared" si="0"/>
        <v>8087.880000000001</v>
      </c>
    </row>
    <row r="14" spans="1:16">
      <c r="A14" s="51"/>
      <c r="B14" s="54" t="s">
        <v>128</v>
      </c>
      <c r="C14" s="75"/>
      <c r="D14" s="61">
        <f>SUM(D6:D13)</f>
        <v>18263.669999999998</v>
      </c>
      <c r="E14" s="61">
        <f t="shared" ref="E14:O14" si="1">SUM(E6:E13)</f>
        <v>34929.82</v>
      </c>
      <c r="F14" s="61">
        <f t="shared" si="1"/>
        <v>37514.139999999992</v>
      </c>
      <c r="G14" s="61">
        <f t="shared" si="1"/>
        <v>28462.91</v>
      </c>
      <c r="H14" s="61">
        <f t="shared" si="1"/>
        <v>34335.340000000004</v>
      </c>
      <c r="I14" s="61">
        <f t="shared" si="1"/>
        <v>-6580.7800000000007</v>
      </c>
      <c r="J14" s="61">
        <f t="shared" si="1"/>
        <v>9422.130000000001</v>
      </c>
      <c r="K14" s="61">
        <f t="shared" si="1"/>
        <v>7327.6200000000008</v>
      </c>
      <c r="L14" s="61">
        <f t="shared" si="1"/>
        <v>12051.81</v>
      </c>
      <c r="M14" s="61">
        <f t="shared" si="1"/>
        <v>20938.280000000002</v>
      </c>
      <c r="N14" s="61">
        <f t="shared" si="1"/>
        <v>27791.630000000005</v>
      </c>
      <c r="O14" s="61">
        <f t="shared" si="1"/>
        <v>33563.25</v>
      </c>
      <c r="P14" s="70">
        <f t="shared" si="0"/>
        <v>258019.82</v>
      </c>
    </row>
    <row r="15" spans="1:16" ht="13.5" thickBot="1">
      <c r="A15" s="85"/>
      <c r="B15" s="86" t="s">
        <v>129</v>
      </c>
      <c r="C15" s="86"/>
      <c r="D15" s="87">
        <v>30302</v>
      </c>
      <c r="E15" s="87">
        <v>16233.7</v>
      </c>
      <c r="F15" s="87">
        <v>28998.5</v>
      </c>
      <c r="G15" s="87">
        <v>37180.400000000001</v>
      </c>
      <c r="H15" s="87">
        <v>28185.17</v>
      </c>
      <c r="I15" s="88">
        <v>29503.95</v>
      </c>
      <c r="J15" s="88">
        <v>30</v>
      </c>
      <c r="K15" s="88">
        <v>3418.9</v>
      </c>
      <c r="L15" s="88">
        <v>18729.599999999999</v>
      </c>
      <c r="M15" s="87">
        <v>12720.24</v>
      </c>
      <c r="N15" s="89">
        <v>18727.2</v>
      </c>
      <c r="O15" s="89">
        <v>28858</v>
      </c>
      <c r="P15" s="90">
        <f t="shared" si="0"/>
        <v>252887.66000000003</v>
      </c>
    </row>
    <row r="16" spans="1:16">
      <c r="A16" s="81"/>
      <c r="B16" s="82" t="s">
        <v>144</v>
      </c>
      <c r="C16" s="83"/>
      <c r="D16" s="84">
        <f>D14-D15</f>
        <v>-12038.330000000002</v>
      </c>
      <c r="E16" s="84">
        <f t="shared" ref="E16:O16" si="2">E14-E15</f>
        <v>18696.12</v>
      </c>
      <c r="F16" s="84">
        <f t="shared" si="2"/>
        <v>8515.6399999999921</v>
      </c>
      <c r="G16" s="84">
        <f t="shared" si="2"/>
        <v>-8717.4900000000016</v>
      </c>
      <c r="H16" s="84">
        <f t="shared" si="2"/>
        <v>6150.1700000000055</v>
      </c>
      <c r="I16" s="84">
        <f t="shared" si="2"/>
        <v>-36084.730000000003</v>
      </c>
      <c r="J16" s="84">
        <f t="shared" si="2"/>
        <v>9392.130000000001</v>
      </c>
      <c r="K16" s="84">
        <f t="shared" si="2"/>
        <v>3908.7200000000007</v>
      </c>
      <c r="L16" s="84">
        <f t="shared" si="2"/>
        <v>-6677.7899999999991</v>
      </c>
      <c r="M16" s="84">
        <f t="shared" si="2"/>
        <v>8218.0400000000027</v>
      </c>
      <c r="N16" s="84">
        <f t="shared" si="2"/>
        <v>9064.4300000000039</v>
      </c>
      <c r="O16" s="84">
        <f t="shared" si="2"/>
        <v>4705.25</v>
      </c>
      <c r="P16" s="84">
        <f>SUM(D16:O16)</f>
        <v>5132.1600000000017</v>
      </c>
    </row>
    <row r="17" spans="1:16">
      <c r="A17" s="51"/>
      <c r="B17" s="54"/>
      <c r="C17" s="54">
        <v>78534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s="79" customFormat="1">
      <c r="A18" s="51" t="s">
        <v>130</v>
      </c>
      <c r="B18" s="40" t="s">
        <v>41</v>
      </c>
      <c r="C18" s="4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>
      <c r="A19" s="51" t="s">
        <v>11</v>
      </c>
      <c r="B19" s="40" t="s">
        <v>12</v>
      </c>
      <c r="C19" s="40"/>
      <c r="D19" s="2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0"/>
      <c r="P19" s="70"/>
    </row>
    <row r="20" spans="1:16">
      <c r="A20" s="68"/>
      <c r="B20" s="54" t="s">
        <v>135</v>
      </c>
      <c r="C20" s="54"/>
      <c r="D20" s="62"/>
      <c r="E20" s="62"/>
      <c r="F20" s="60"/>
      <c r="G20" s="73"/>
      <c r="H20" s="60"/>
      <c r="I20" s="60"/>
      <c r="J20" s="60"/>
      <c r="K20" s="60"/>
      <c r="L20" s="60"/>
      <c r="M20" s="60"/>
      <c r="N20" s="60"/>
      <c r="O20" s="60"/>
      <c r="P20" s="70"/>
    </row>
    <row r="21" spans="1:16">
      <c r="A21" s="51"/>
      <c r="B21" s="54" t="s">
        <v>126</v>
      </c>
      <c r="C21" s="54"/>
      <c r="D21" s="73">
        <v>598.4</v>
      </c>
      <c r="E21" s="73">
        <v>598.4</v>
      </c>
      <c r="F21" s="73">
        <v>598.4</v>
      </c>
      <c r="G21" s="73">
        <v>598.4</v>
      </c>
      <c r="H21" s="67">
        <v>598.4</v>
      </c>
      <c r="I21" s="67">
        <v>598.4</v>
      </c>
      <c r="J21" s="60">
        <v>625.6</v>
      </c>
      <c r="K21" s="60">
        <v>625.6</v>
      </c>
      <c r="L21" s="60">
        <v>625.6</v>
      </c>
      <c r="M21" s="60">
        <v>625.6</v>
      </c>
      <c r="N21" s="60">
        <v>625.6</v>
      </c>
      <c r="O21" s="60">
        <v>625.6</v>
      </c>
      <c r="P21" s="70">
        <f t="shared" ref="P21:P25" si="3">SUM(D21:O21)</f>
        <v>7344.0000000000018</v>
      </c>
    </row>
    <row r="22" spans="1:16">
      <c r="A22" s="51"/>
      <c r="B22" s="74" t="s">
        <v>146</v>
      </c>
      <c r="C22" s="54"/>
      <c r="D22" s="60">
        <v>31663.71</v>
      </c>
      <c r="E22" s="60">
        <v>25480.98</v>
      </c>
      <c r="F22" s="73">
        <v>20552.8</v>
      </c>
      <c r="G22" s="73">
        <v>13031.92</v>
      </c>
      <c r="H22" s="73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10675</v>
      </c>
      <c r="N22" s="60">
        <v>15886.95</v>
      </c>
      <c r="O22" s="60">
        <v>19572.88</v>
      </c>
      <c r="P22" s="70">
        <f t="shared" si="3"/>
        <v>136864.24</v>
      </c>
    </row>
    <row r="23" spans="1:16" s="66" customFormat="1">
      <c r="A23" s="51"/>
      <c r="B23" s="54" t="s">
        <v>40</v>
      </c>
      <c r="C23" s="54"/>
      <c r="D23" s="60">
        <v>1922.44</v>
      </c>
      <c r="E23" s="60">
        <v>219.84</v>
      </c>
      <c r="F23" s="73">
        <v>539.11</v>
      </c>
      <c r="G23" s="73">
        <v>1642.91</v>
      </c>
      <c r="H23" s="73">
        <v>3446</v>
      </c>
      <c r="I23" s="60">
        <v>3205.32</v>
      </c>
      <c r="J23" s="60">
        <v>0</v>
      </c>
      <c r="K23" s="60">
        <v>1547.43</v>
      </c>
      <c r="L23" s="60">
        <v>2854.96</v>
      </c>
      <c r="M23" s="60">
        <v>2487.2399999999998</v>
      </c>
      <c r="N23" s="60">
        <v>2771.32</v>
      </c>
      <c r="O23" s="60">
        <v>2128.9899999999998</v>
      </c>
      <c r="P23" s="70">
        <f t="shared" si="3"/>
        <v>22765.559999999998</v>
      </c>
    </row>
    <row r="24" spans="1:16">
      <c r="A24" s="51"/>
      <c r="B24" s="74" t="s">
        <v>143</v>
      </c>
      <c r="C24" s="54"/>
      <c r="D24" s="60">
        <v>1704.7</v>
      </c>
      <c r="E24" s="73">
        <v>1088.72</v>
      </c>
      <c r="F24" s="1">
        <v>1217.6400000000001</v>
      </c>
      <c r="G24" s="73">
        <v>1131.69</v>
      </c>
      <c r="H24" s="92">
        <v>1017.09</v>
      </c>
      <c r="I24" s="93">
        <v>1303.5899999999999</v>
      </c>
      <c r="J24" s="60">
        <v>1618.75</v>
      </c>
      <c r="K24" s="60">
        <v>1274.94</v>
      </c>
      <c r="L24" s="60">
        <v>1002.76</v>
      </c>
      <c r="M24" s="60">
        <v>1002.76</v>
      </c>
      <c r="N24" s="60">
        <v>1031.4100000000001</v>
      </c>
      <c r="O24" s="60">
        <v>988.44</v>
      </c>
      <c r="P24" s="70">
        <f t="shared" si="3"/>
        <v>14382.490000000002</v>
      </c>
    </row>
    <row r="25" spans="1:16">
      <c r="A25" s="51"/>
      <c r="B25" s="74" t="s">
        <v>149</v>
      </c>
      <c r="C25" s="54"/>
      <c r="D25" s="60">
        <v>704.17</v>
      </c>
      <c r="E25" s="73">
        <v>526.99</v>
      </c>
      <c r="F25" s="1">
        <v>585.89</v>
      </c>
      <c r="G25" s="73">
        <v>540.62</v>
      </c>
      <c r="H25" s="92">
        <v>540.62</v>
      </c>
      <c r="I25" s="93">
        <v>690.54</v>
      </c>
      <c r="J25" s="60">
        <v>513.36</v>
      </c>
      <c r="K25" s="60">
        <v>517.9</v>
      </c>
      <c r="L25" s="60">
        <v>566.97</v>
      </c>
      <c r="M25" s="60">
        <v>603.04999999999995</v>
      </c>
      <c r="N25" s="60">
        <v>638.88</v>
      </c>
      <c r="O25" s="96">
        <v>367.98</v>
      </c>
      <c r="P25" s="70">
        <f t="shared" si="3"/>
        <v>6796.9699999999993</v>
      </c>
    </row>
    <row r="26" spans="1:16">
      <c r="A26" s="51"/>
      <c r="B26" s="74" t="s">
        <v>150</v>
      </c>
      <c r="C26" s="54"/>
      <c r="D26" s="60">
        <v>784.3</v>
      </c>
      <c r="E26" s="60">
        <v>692.61</v>
      </c>
      <c r="F26" s="94">
        <v>770.23</v>
      </c>
      <c r="G26" s="94">
        <v>710.53</v>
      </c>
      <c r="H26" s="94">
        <v>710.53</v>
      </c>
      <c r="I26" s="95">
        <v>864.82</v>
      </c>
      <c r="J26" s="60">
        <v>571.78</v>
      </c>
      <c r="K26" s="60">
        <v>680.67</v>
      </c>
      <c r="L26" s="60">
        <v>632.92999999999995</v>
      </c>
      <c r="M26" s="60">
        <v>458.84</v>
      </c>
      <c r="N26" s="60">
        <v>486.1</v>
      </c>
      <c r="O26" s="60">
        <v>573.19000000000005</v>
      </c>
      <c r="P26" s="70">
        <f>SUM(D26:O26)</f>
        <v>7936.5300000000007</v>
      </c>
    </row>
    <row r="27" spans="1:16">
      <c r="A27" s="51"/>
      <c r="B27" s="40" t="s">
        <v>134</v>
      </c>
      <c r="C27" s="4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70">
        <f>SUM(P21:P26)</f>
        <v>196089.78999999998</v>
      </c>
    </row>
    <row r="28" spans="1:16">
      <c r="A28" s="51"/>
      <c r="B28" s="40"/>
      <c r="C28" s="40"/>
      <c r="D28" s="67"/>
      <c r="E28" s="67"/>
      <c r="F28" s="67"/>
      <c r="G28" s="67"/>
      <c r="H28" s="67"/>
      <c r="I28" s="67"/>
      <c r="J28" s="60"/>
      <c r="K28" s="60"/>
      <c r="L28" s="60"/>
      <c r="M28" s="60"/>
      <c r="N28" s="60"/>
      <c r="O28" s="67"/>
      <c r="P28" s="70"/>
    </row>
    <row r="29" spans="1:16">
      <c r="A29" s="51" t="s">
        <v>13</v>
      </c>
      <c r="B29" s="40"/>
      <c r="C29" s="40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0"/>
    </row>
    <row r="30" spans="1:16">
      <c r="A30" s="51"/>
      <c r="B30" s="74" t="s">
        <v>151</v>
      </c>
      <c r="C30" s="55">
        <v>1.5</v>
      </c>
      <c r="D30" s="63">
        <v>1219</v>
      </c>
      <c r="E30" s="63">
        <v>1219</v>
      </c>
      <c r="F30" s="63">
        <v>1219</v>
      </c>
      <c r="G30" s="63">
        <v>1219</v>
      </c>
      <c r="H30" s="63">
        <v>1219</v>
      </c>
      <c r="I30" s="63">
        <v>1219</v>
      </c>
      <c r="J30" s="63">
        <v>1219</v>
      </c>
      <c r="K30" s="63">
        <v>1219</v>
      </c>
      <c r="L30" s="63">
        <v>1219</v>
      </c>
      <c r="M30" s="63">
        <v>1219</v>
      </c>
      <c r="N30" s="63">
        <v>1219</v>
      </c>
      <c r="O30" s="63">
        <v>1219</v>
      </c>
      <c r="P30" s="70">
        <f>SUM(D30:O30)</f>
        <v>14628</v>
      </c>
    </row>
    <row r="31" spans="1:16">
      <c r="A31" s="48"/>
      <c r="B31" s="78" t="s">
        <v>152</v>
      </c>
      <c r="C31" s="55">
        <v>1.5</v>
      </c>
      <c r="D31" s="72">
        <v>1057</v>
      </c>
      <c r="E31" s="72">
        <v>1057</v>
      </c>
      <c r="F31" s="72">
        <v>1057</v>
      </c>
      <c r="G31" s="72">
        <v>1057</v>
      </c>
      <c r="H31" s="72">
        <v>1057</v>
      </c>
      <c r="I31" s="72">
        <v>1057</v>
      </c>
      <c r="J31" s="72">
        <v>1057</v>
      </c>
      <c r="K31" s="72">
        <v>1057</v>
      </c>
      <c r="L31" s="72">
        <v>1057</v>
      </c>
      <c r="M31" s="72">
        <v>1057</v>
      </c>
      <c r="N31" s="72">
        <v>1057</v>
      </c>
      <c r="O31" s="72">
        <v>1057</v>
      </c>
      <c r="P31" s="70">
        <f t="shared" ref="P31:P36" si="4">SUM(D31:O31)</f>
        <v>12684</v>
      </c>
    </row>
    <row r="32" spans="1:16">
      <c r="A32" s="48"/>
      <c r="B32" s="78" t="s">
        <v>153</v>
      </c>
      <c r="C32" s="55">
        <v>1.2</v>
      </c>
      <c r="D32" s="63">
        <v>975.36</v>
      </c>
      <c r="E32" s="63">
        <v>975.36</v>
      </c>
      <c r="F32" s="63">
        <v>975.36</v>
      </c>
      <c r="G32" s="63">
        <v>975.36</v>
      </c>
      <c r="H32" s="63">
        <v>975.36</v>
      </c>
      <c r="I32" s="63">
        <v>975.36</v>
      </c>
      <c r="J32" s="63">
        <v>975.36</v>
      </c>
      <c r="K32" s="63">
        <v>975.36</v>
      </c>
      <c r="L32" s="63">
        <v>975.36</v>
      </c>
      <c r="M32" s="63">
        <v>975.36</v>
      </c>
      <c r="N32" s="63">
        <v>975.36</v>
      </c>
      <c r="O32" s="63">
        <v>975.36</v>
      </c>
      <c r="P32" s="70">
        <f t="shared" si="4"/>
        <v>11704.320000000002</v>
      </c>
    </row>
    <row r="33" spans="1:16">
      <c r="A33" s="48"/>
      <c r="B33" s="78" t="s">
        <v>154</v>
      </c>
      <c r="C33" s="55">
        <v>0.45</v>
      </c>
      <c r="D33" s="63">
        <v>365.76</v>
      </c>
      <c r="E33" s="63">
        <v>365.76</v>
      </c>
      <c r="F33" s="63">
        <v>365.76</v>
      </c>
      <c r="G33" s="63">
        <v>365.76</v>
      </c>
      <c r="H33" s="63">
        <v>365.76</v>
      </c>
      <c r="I33" s="63">
        <v>365.76</v>
      </c>
      <c r="J33" s="63">
        <v>365.76</v>
      </c>
      <c r="K33" s="63">
        <v>365.76</v>
      </c>
      <c r="L33" s="63">
        <v>365.76</v>
      </c>
      <c r="M33" s="63">
        <v>365.76</v>
      </c>
      <c r="N33" s="63">
        <v>365.76</v>
      </c>
      <c r="O33" s="63">
        <v>365.76</v>
      </c>
      <c r="P33" s="70">
        <f t="shared" si="4"/>
        <v>4389.1200000000008</v>
      </c>
    </row>
    <row r="34" spans="1:16">
      <c r="A34" s="56"/>
      <c r="B34" s="78" t="s">
        <v>157</v>
      </c>
      <c r="C34" s="1">
        <v>0.45</v>
      </c>
      <c r="D34" s="15">
        <v>365.76</v>
      </c>
      <c r="E34" s="15">
        <v>365.76</v>
      </c>
      <c r="F34" s="15">
        <v>365.76</v>
      </c>
      <c r="G34" s="15">
        <v>365.76</v>
      </c>
      <c r="H34" s="15">
        <v>365.76</v>
      </c>
      <c r="I34" s="15">
        <v>365.76</v>
      </c>
      <c r="J34" s="15">
        <v>365.76</v>
      </c>
      <c r="K34" s="15">
        <v>365.76</v>
      </c>
      <c r="L34" s="15">
        <v>365.76</v>
      </c>
      <c r="M34" s="15">
        <v>365.76</v>
      </c>
      <c r="N34" s="15">
        <v>365.76</v>
      </c>
      <c r="O34" s="15">
        <v>365.76</v>
      </c>
      <c r="P34" s="70">
        <f t="shared" si="4"/>
        <v>4389.1200000000008</v>
      </c>
    </row>
    <row r="35" spans="1:16">
      <c r="A35" s="39"/>
      <c r="B35" s="78" t="s">
        <v>158</v>
      </c>
      <c r="C35" s="55"/>
      <c r="D35" s="63">
        <v>800</v>
      </c>
      <c r="E35" s="63">
        <v>800</v>
      </c>
      <c r="F35" s="63">
        <v>800</v>
      </c>
      <c r="G35" s="63">
        <v>800</v>
      </c>
      <c r="H35" s="63">
        <v>800</v>
      </c>
      <c r="I35" s="63">
        <v>800</v>
      </c>
      <c r="J35" s="63">
        <v>800</v>
      </c>
      <c r="K35" s="63">
        <v>800</v>
      </c>
      <c r="L35" s="63">
        <v>800</v>
      </c>
      <c r="M35" s="63">
        <v>800</v>
      </c>
      <c r="N35" s="63">
        <v>800</v>
      </c>
      <c r="O35" s="63">
        <v>800</v>
      </c>
      <c r="P35" s="70">
        <f t="shared" si="4"/>
        <v>9600</v>
      </c>
    </row>
    <row r="36" spans="1:16">
      <c r="A36" s="42"/>
      <c r="B36" s="80" t="s">
        <v>155</v>
      </c>
      <c r="C36" s="57"/>
      <c r="D36" s="64">
        <v>0</v>
      </c>
      <c r="E36" s="64">
        <v>685.02</v>
      </c>
      <c r="F36" s="64">
        <v>129.9</v>
      </c>
      <c r="G36" s="64">
        <v>29859</v>
      </c>
      <c r="H36" s="64"/>
      <c r="I36" s="64">
        <f>3895+600</f>
        <v>4495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70">
        <f t="shared" si="4"/>
        <v>35168.92</v>
      </c>
    </row>
    <row r="37" spans="1:16" ht="15.75" customHeight="1">
      <c r="A37" s="42"/>
      <c r="B37" s="80" t="s">
        <v>160</v>
      </c>
      <c r="C37" s="5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70">
        <f>SUM(P30:P36)</f>
        <v>92563.48000000001</v>
      </c>
    </row>
    <row r="38" spans="1:16">
      <c r="A38" s="42"/>
      <c r="B38" s="50" t="s">
        <v>94</v>
      </c>
      <c r="C38" s="5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70">
        <f>P14+C17-P27-P37</f>
        <v>47900.550000000017</v>
      </c>
    </row>
    <row r="39" spans="1:16">
      <c r="P39" s="77"/>
    </row>
    <row r="40" spans="1:16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69"/>
    </row>
    <row r="42" spans="1:16">
      <c r="A42" s="52"/>
      <c r="B42" s="53" t="s">
        <v>131</v>
      </c>
      <c r="C42" s="53"/>
      <c r="D42" s="53"/>
      <c r="E42" s="58"/>
      <c r="F42" s="58"/>
      <c r="G42" s="59"/>
      <c r="H42" s="59"/>
      <c r="I42" s="59"/>
      <c r="J42" s="59"/>
      <c r="K42" s="59"/>
      <c r="L42" s="59"/>
      <c r="M42" s="59"/>
      <c r="N42" s="100" t="s">
        <v>132</v>
      </c>
      <c r="O42" s="100"/>
      <c r="P42" s="100"/>
    </row>
    <row r="43" spans="1:16">
      <c r="A43" s="52"/>
      <c r="B43" s="52"/>
      <c r="C43" s="52"/>
    </row>
  </sheetData>
  <mergeCells count="4">
    <mergeCell ref="A1:P1"/>
    <mergeCell ref="A2:P2"/>
    <mergeCell ref="A3:P3"/>
    <mergeCell ref="N42:P42"/>
  </mergeCells>
  <phoneticPr fontId="0" type="noConversion"/>
  <pageMargins left="0.4" right="0.56999999999999995" top="0.28000000000000003" bottom="0.34" header="0.23" footer="0.21"/>
  <pageSetup paperSize="9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Лист1!#REF!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Лист1!#REF!</f>
        <v>#REF!</v>
      </c>
    </row>
    <row r="9" spans="1:5">
      <c r="A9" s="6"/>
      <c r="B9" s="3" t="s">
        <v>40</v>
      </c>
      <c r="C9" s="15" t="e">
        <f>Лист1!#REF!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Лист1!#REF!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Лист1!#REF!</f>
        <v>#REF!</v>
      </c>
    </row>
    <row r="14" spans="1:5">
      <c r="A14" s="6"/>
      <c r="B14" s="3" t="s">
        <v>39</v>
      </c>
      <c r="C14" s="15" t="e">
        <f>Лист1!#REF!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Лист1!#REF!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Лист1!#REF!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Лист1!#REF!</f>
        <v>#REF!</v>
      </c>
    </row>
    <row r="21" spans="1:3">
      <c r="A21" s="6"/>
      <c r="B21" s="23" t="s">
        <v>61</v>
      </c>
      <c r="C21" s="26" t="e">
        <f>Лист1!#REF!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Лист1!#REF!</f>
        <v>#REF!</v>
      </c>
    </row>
    <row r="27" spans="1:3">
      <c r="A27" s="6"/>
      <c r="B27" s="3" t="s">
        <v>23</v>
      </c>
      <c r="C27" s="16" t="e">
        <f>Лист1!#REF!</f>
        <v>#REF!</v>
      </c>
    </row>
    <row r="28" spans="1:3">
      <c r="A28" s="6"/>
      <c r="B28" s="3" t="s">
        <v>50</v>
      </c>
      <c r="C28" s="16" t="e">
        <f>Лист1!#REF!</f>
        <v>#REF!</v>
      </c>
    </row>
    <row r="29" spans="1:3">
      <c r="A29" s="6"/>
      <c r="B29" s="3" t="s">
        <v>49</v>
      </c>
      <c r="C29" s="16" t="e">
        <f>Лист1!#REF!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Лист1!#REF!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Лист1!#REF!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Лист1!#REF!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Лист1!#REF!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Лист1!#REF!</f>
        <v>#REF!</v>
      </c>
    </row>
    <row r="43" spans="1:3">
      <c r="A43" s="7"/>
      <c r="B43" s="1" t="s">
        <v>38</v>
      </c>
      <c r="C43" s="15" t="e">
        <f>Лист1!#REF!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Лист1!#REF!</f>
        <v>#REF!</v>
      </c>
    </row>
    <row r="46" spans="1:3">
      <c r="A46" s="7"/>
      <c r="B46" s="1" t="s">
        <v>4</v>
      </c>
      <c r="C46" s="15" t="e">
        <f>Лист1!#REF!</f>
        <v>#REF!</v>
      </c>
    </row>
    <row r="47" spans="1:3">
      <c r="A47" s="7"/>
      <c r="B47" s="1" t="s">
        <v>54</v>
      </c>
      <c r="C47" s="15" t="e">
        <f>Лист1!#REF!</f>
        <v>#REF!</v>
      </c>
    </row>
    <row r="48" spans="1:3">
      <c r="A48" s="7"/>
      <c r="B48" s="1" t="s">
        <v>55</v>
      </c>
      <c r="C48" s="15" t="e">
        <f>Лист1!#REF!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Лист1!#REF!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123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3">
        <v>164630</v>
      </c>
    </row>
    <row r="146" spans="1:3">
      <c r="A146" s="6"/>
      <c r="B146" s="46" t="s">
        <v>23</v>
      </c>
      <c r="C146" s="47">
        <v>40033</v>
      </c>
    </row>
    <row r="147" spans="1:3">
      <c r="A147" s="6"/>
      <c r="B147" s="46" t="s">
        <v>50</v>
      </c>
      <c r="C147" s="47">
        <v>4602</v>
      </c>
    </row>
    <row r="148" spans="1:3">
      <c r="A148" s="6"/>
      <c r="B148" s="46" t="s">
        <v>49</v>
      </c>
      <c r="C148" s="47">
        <v>2286</v>
      </c>
    </row>
    <row r="149" spans="1:3">
      <c r="A149" s="6"/>
      <c r="B149" s="46" t="s">
        <v>24</v>
      </c>
      <c r="C149" s="47">
        <v>0</v>
      </c>
    </row>
    <row r="150" spans="1:3">
      <c r="A150" s="6"/>
      <c r="B150" s="46" t="s">
        <v>105</v>
      </c>
      <c r="C150" s="47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5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5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2012-02-08T01:49:41Z</cp:lastPrinted>
  <dcterms:created xsi:type="dcterms:W3CDTF">1996-10-08T23:32:33Z</dcterms:created>
  <dcterms:modified xsi:type="dcterms:W3CDTF">2012-04-16T05:19:39Z</dcterms:modified>
</cp:coreProperties>
</file>